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1130" windowHeight="5640" activeTab="0"/>
  </bookViews>
  <sheets>
    <sheet name="Valor Seguros - Nov 2005" sheetId="1" r:id="rId1"/>
  </sheets>
  <definedNames>
    <definedName name="_xlnm.Print_Area" localSheetId="0">'Valor Seguros - Nov 2005'!$B$4:$N$50</definedName>
  </definedNames>
  <calcPr fullCalcOnLoad="1"/>
</workbook>
</file>

<file path=xl/sharedStrings.xml><?xml version="1.0" encoding="utf-8"?>
<sst xmlns="http://schemas.openxmlformats.org/spreadsheetml/2006/main" count="77" uniqueCount="56">
  <si>
    <t>VALOR DE LOS SEGUROS ASOCIADOS A UN CRÉDITO HIPOTECARIO</t>
  </si>
  <si>
    <t>MONTO DEL CRÉDITO: (1)</t>
  </si>
  <si>
    <t>1.500 UF</t>
  </si>
  <si>
    <t>3.000 UF</t>
  </si>
  <si>
    <t>VALOR DE LA PROPIEDAD:</t>
  </si>
  <si>
    <t>2.000 UF</t>
  </si>
  <si>
    <t>4.000 UF</t>
  </si>
  <si>
    <t>PLAZO DEL CRÉDITO:</t>
  </si>
  <si>
    <t>12 AÑOS</t>
  </si>
  <si>
    <t>20 AÑOS</t>
  </si>
  <si>
    <t>Desgravamen</t>
  </si>
  <si>
    <t>Incendio</t>
  </si>
  <si>
    <t>Incendio con adicional</t>
  </si>
  <si>
    <t>(2)</t>
  </si>
  <si>
    <t xml:space="preserve">Valor mensual del seguro en UF </t>
  </si>
  <si>
    <t>Valor mensual del seguro en UF (2)</t>
  </si>
  <si>
    <t>Banco BICE</t>
  </si>
  <si>
    <t>Banco BBVA</t>
  </si>
  <si>
    <t xml:space="preserve">Banco de Chile  </t>
  </si>
  <si>
    <t>Banco BCI</t>
  </si>
  <si>
    <t>Banco del Desarrollo</t>
  </si>
  <si>
    <t>Banco del Estado</t>
  </si>
  <si>
    <t>Banco Falabella</t>
  </si>
  <si>
    <t>Banco Ripley</t>
  </si>
  <si>
    <t xml:space="preserve">Banco Santander </t>
  </si>
  <si>
    <t>Banco Security</t>
  </si>
  <si>
    <t xml:space="preserve">BankBoston </t>
  </si>
  <si>
    <t xml:space="preserve">Citibank N.A. </t>
  </si>
  <si>
    <t xml:space="preserve">Corpbanca </t>
  </si>
  <si>
    <t>Scotiabank Sud Americano</t>
  </si>
  <si>
    <t>-</t>
  </si>
  <si>
    <t>Coopeuch</t>
  </si>
  <si>
    <t>(1)</t>
  </si>
  <si>
    <t xml:space="preserve">El monto del crédito equivale al 75% del valor de la propiedad. </t>
  </si>
  <si>
    <t>valor de la propiedad. Dichos valores pueden sufrir modificaciones de acuerdo con las características específicas de la propiedad.</t>
  </si>
  <si>
    <t>(3)</t>
  </si>
  <si>
    <t>El adicional de sismo en los seguros de incendio es voluntario.</t>
  </si>
  <si>
    <t>NOTAS:</t>
  </si>
  <si>
    <t>Las cifras han sido proporcionadas por las propias instituciones financieras.</t>
  </si>
  <si>
    <t>La cobertura del seguro puede variar según la entidad de que se trate, dependiendo de las condiciones particulares de la póliza.</t>
  </si>
  <si>
    <t xml:space="preserve">Consulte su caso particular directamente con cada institución, antes de iniciar cualquier operación o transacción. </t>
  </si>
  <si>
    <t>Fecha de la consulta: 21 al 23 de noviembre de 2005</t>
  </si>
  <si>
    <t>sismo (2) (3)</t>
  </si>
  <si>
    <t>N/A</t>
  </si>
  <si>
    <t>Banco Paris</t>
  </si>
  <si>
    <t>Nova (BCI)</t>
  </si>
  <si>
    <t>Banefe (Banco Santander)</t>
  </si>
  <si>
    <t>Credichile (Banco de Chile)</t>
  </si>
  <si>
    <t xml:space="preserve">El valor del seguro de incendio y de incendio con sismo fue estimado considerando que se asegura entre un 70% a un 80% del </t>
  </si>
  <si>
    <t>Instituciones</t>
  </si>
  <si>
    <t>Divisiones especializadas</t>
  </si>
  <si>
    <t>Bancos</t>
  </si>
  <si>
    <t>(4)</t>
  </si>
  <si>
    <t>El valor del seguro de desgravamen es decreciente puesto que se calcula sobre el saldo insoluto de la deuda.</t>
  </si>
  <si>
    <t>Para Imprimir: Control+P</t>
  </si>
  <si>
    <t>Para Guardar: F12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</si>
</sst>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0.0000"/>
    <numFmt numFmtId="166" formatCode="\U\F\ #,##0.000"/>
  </numFmts>
  <fonts count="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49" fontId="1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6" xfId="0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49" fontId="1" fillId="2" borderId="8" xfId="0" applyNumberFormat="1" applyFont="1" applyFill="1" applyBorder="1" applyAlignment="1">
      <alignment/>
    </xf>
    <xf numFmtId="49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49" fontId="1" fillId="2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/>
    </xf>
    <xf numFmtId="164" fontId="1" fillId="2" borderId="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/>
    </xf>
    <xf numFmtId="164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/>
    </xf>
    <xf numFmtId="164" fontId="1" fillId="2" borderId="1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142875</xdr:rowOff>
    </xdr:from>
    <xdr:to>
      <xdr:col>2</xdr:col>
      <xdr:colOff>1047750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47675"/>
          <a:ext cx="981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2.57421875" style="1" customWidth="1"/>
    <col min="3" max="3" width="20.7109375" style="1" customWidth="1"/>
    <col min="4" max="4" width="2.28125" style="15" customWidth="1"/>
    <col min="5" max="5" width="10.421875" style="1" customWidth="1"/>
    <col min="6" max="6" width="3.00390625" style="4" customWidth="1"/>
    <col min="7" max="7" width="9.8515625" style="1" customWidth="1"/>
    <col min="8" max="8" width="16.28125" style="1" customWidth="1"/>
    <col min="9" max="9" width="2.28125" style="1" customWidth="1"/>
    <col min="10" max="10" width="11.140625" style="1" customWidth="1"/>
    <col min="11" max="11" width="3.421875" style="1" customWidth="1"/>
    <col min="12" max="12" width="10.7109375" style="1" customWidth="1"/>
    <col min="13" max="13" width="16.421875" style="1" customWidth="1"/>
    <col min="14" max="14" width="3.28125" style="1" customWidth="1"/>
    <col min="15" max="15" width="11.421875" style="15" customWidth="1"/>
    <col min="16" max="16384" width="11.421875" style="1" customWidth="1"/>
  </cols>
  <sheetData>
    <row r="1" ht="12">
      <c r="A1" s="68" t="s">
        <v>54</v>
      </c>
    </row>
    <row r="2" ht="12">
      <c r="A2" s="68" t="s">
        <v>55</v>
      </c>
    </row>
    <row r="3" ht="12">
      <c r="B3" s="68"/>
    </row>
    <row r="4" spans="3:14" ht="15.75">
      <c r="C4" s="74" t="s">
        <v>0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2:15" s="7" customFormat="1" ht="12.75">
      <c r="B5" s="5"/>
      <c r="C5" s="75" t="s">
        <v>41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69"/>
    </row>
    <row r="6" spans="4:15" s="7" customFormat="1" ht="12.75">
      <c r="D6" s="8"/>
      <c r="E6" s="8"/>
      <c r="F6" s="8"/>
      <c r="G6" s="8"/>
      <c r="H6" s="8"/>
      <c r="I6" s="8"/>
      <c r="J6" s="8"/>
      <c r="K6" s="8"/>
      <c r="L6" s="8"/>
      <c r="M6" s="6"/>
      <c r="N6" s="6"/>
      <c r="O6" s="24"/>
    </row>
    <row r="7" spans="3:4" ht="15.75">
      <c r="C7" s="2"/>
      <c r="D7" s="3"/>
    </row>
    <row r="8" spans="4:13" ht="12.75" customHeight="1">
      <c r="D8" s="1"/>
      <c r="E8" s="9" t="s">
        <v>1</v>
      </c>
      <c r="F8" s="10"/>
      <c r="G8" s="11"/>
      <c r="H8" s="12" t="s">
        <v>2</v>
      </c>
      <c r="J8" s="9" t="s">
        <v>1</v>
      </c>
      <c r="K8" s="11"/>
      <c r="L8" s="11"/>
      <c r="M8" s="12" t="s">
        <v>3</v>
      </c>
    </row>
    <row r="9" spans="4:13" ht="11.25">
      <c r="D9" s="1"/>
      <c r="E9" s="13" t="s">
        <v>4</v>
      </c>
      <c r="F9" s="14"/>
      <c r="G9" s="15"/>
      <c r="H9" s="16" t="s">
        <v>5</v>
      </c>
      <c r="J9" s="13" t="s">
        <v>4</v>
      </c>
      <c r="K9" s="17"/>
      <c r="L9" s="15"/>
      <c r="M9" s="16" t="s">
        <v>6</v>
      </c>
    </row>
    <row r="10" spans="4:13" ht="12.75">
      <c r="D10" s="1"/>
      <c r="E10" s="18" t="s">
        <v>7</v>
      </c>
      <c r="F10" s="19"/>
      <c r="G10" s="20"/>
      <c r="H10" s="21" t="s">
        <v>8</v>
      </c>
      <c r="I10" s="22"/>
      <c r="J10" s="18" t="s">
        <v>7</v>
      </c>
      <c r="K10" s="23"/>
      <c r="L10" s="20"/>
      <c r="M10" s="21" t="s">
        <v>9</v>
      </c>
    </row>
    <row r="11" spans="5:9" ht="8.25" customHeight="1">
      <c r="E11" s="24"/>
      <c r="F11" s="25"/>
      <c r="G11" s="24"/>
      <c r="H11" s="24"/>
      <c r="I11" s="24"/>
    </row>
    <row r="12" spans="3:13" ht="12.75">
      <c r="C12" s="26"/>
      <c r="D12" s="17"/>
      <c r="E12" s="72" t="s">
        <v>10</v>
      </c>
      <c r="F12" s="73"/>
      <c r="G12" s="27" t="s">
        <v>11</v>
      </c>
      <c r="H12" s="27" t="s">
        <v>12</v>
      </c>
      <c r="J12" s="72" t="s">
        <v>10</v>
      </c>
      <c r="K12" s="73"/>
      <c r="L12" s="27" t="s">
        <v>11</v>
      </c>
      <c r="M12" s="27" t="s">
        <v>12</v>
      </c>
    </row>
    <row r="13" spans="3:13" ht="11.25">
      <c r="C13" s="28" t="s">
        <v>49</v>
      </c>
      <c r="D13" s="17"/>
      <c r="E13" s="29"/>
      <c r="F13" s="30"/>
      <c r="G13" s="31" t="s">
        <v>13</v>
      </c>
      <c r="H13" s="32" t="s">
        <v>42</v>
      </c>
      <c r="J13" s="29"/>
      <c r="K13" s="33"/>
      <c r="L13" s="31" t="s">
        <v>13</v>
      </c>
      <c r="M13" s="32" t="s">
        <v>42</v>
      </c>
    </row>
    <row r="14" spans="3:13" ht="12.75">
      <c r="C14" s="32"/>
      <c r="E14" s="76" t="s">
        <v>14</v>
      </c>
      <c r="F14" s="77"/>
      <c r="G14" s="77"/>
      <c r="H14" s="78"/>
      <c r="J14" s="76" t="s">
        <v>15</v>
      </c>
      <c r="K14" s="77"/>
      <c r="L14" s="77"/>
      <c r="M14" s="78"/>
    </row>
    <row r="15" ht="11.25">
      <c r="C15" s="15"/>
    </row>
    <row r="16" spans="3:9" ht="11.25">
      <c r="C16" s="1" t="s">
        <v>51</v>
      </c>
      <c r="H16" s="71"/>
      <c r="I16" s="71"/>
    </row>
    <row r="17" spans="3:13" ht="9" customHeight="1">
      <c r="C17" s="26"/>
      <c r="E17" s="35"/>
      <c r="F17" s="36"/>
      <c r="G17" s="37"/>
      <c r="H17" s="38"/>
      <c r="I17" s="34"/>
      <c r="J17" s="35"/>
      <c r="K17" s="37"/>
      <c r="L17" s="37"/>
      <c r="M17" s="38"/>
    </row>
    <row r="18" spans="3:13" ht="11.25">
      <c r="C18" s="39" t="s">
        <v>16</v>
      </c>
      <c r="E18" s="40">
        <f>1500*0.00028</f>
        <v>0.42</v>
      </c>
      <c r="F18" s="41"/>
      <c r="G18" s="42">
        <f>2000*0.00011</f>
        <v>0.22</v>
      </c>
      <c r="H18" s="43">
        <f>2000*0.00025</f>
        <v>0.5</v>
      </c>
      <c r="I18" s="44"/>
      <c r="J18" s="40">
        <f>3000*0.00028</f>
        <v>0.84</v>
      </c>
      <c r="K18" s="42"/>
      <c r="L18" s="42">
        <f>4000*0.00011</f>
        <v>0.44</v>
      </c>
      <c r="M18" s="43">
        <f>4000*0.00025</f>
        <v>1</v>
      </c>
    </row>
    <row r="19" spans="3:13" ht="11.25">
      <c r="C19" s="39" t="s">
        <v>17</v>
      </c>
      <c r="E19" s="40">
        <f>ROUND(1500*0.00025,2)</f>
        <v>0.38</v>
      </c>
      <c r="F19" s="41"/>
      <c r="G19" s="42">
        <f>ROUND(1500*0.000246817,2)</f>
        <v>0.37</v>
      </c>
      <c r="H19" s="45">
        <f>ROUND(1500*0.000319167,2)</f>
        <v>0.48</v>
      </c>
      <c r="I19" s="44"/>
      <c r="J19" s="40">
        <f>ROUND(3000*0.00025,2)</f>
        <v>0.75</v>
      </c>
      <c r="K19" s="42"/>
      <c r="L19" s="42">
        <f>ROUND(3000*0.000246817,2)</f>
        <v>0.74</v>
      </c>
      <c r="M19" s="45">
        <f>ROUND(3000*0.000319167,2)</f>
        <v>0.96</v>
      </c>
    </row>
    <row r="20" spans="3:13" ht="11.25">
      <c r="C20" s="39" t="s">
        <v>18</v>
      </c>
      <c r="E20" s="40">
        <v>0.42</v>
      </c>
      <c r="F20" s="41"/>
      <c r="G20" s="42">
        <v>0.133</v>
      </c>
      <c r="H20" s="43">
        <v>0.368</v>
      </c>
      <c r="I20" s="44"/>
      <c r="J20" s="40">
        <v>0.84</v>
      </c>
      <c r="K20" s="42"/>
      <c r="L20" s="42">
        <v>0.2667</v>
      </c>
      <c r="M20" s="43">
        <v>0.7334</v>
      </c>
    </row>
    <row r="21" spans="3:13" ht="11.25">
      <c r="C21" s="39" t="s">
        <v>19</v>
      </c>
      <c r="E21" s="40">
        <v>0.48</v>
      </c>
      <c r="F21" s="41"/>
      <c r="G21" s="42">
        <f>3.3*2*0.75/12</f>
        <v>0.4124999999999999</v>
      </c>
      <c r="H21" s="45">
        <f>3.79*2*0.75/12</f>
        <v>0.47375000000000006</v>
      </c>
      <c r="I21" s="44"/>
      <c r="J21" s="40">
        <f>3*0.3</f>
        <v>0.8999999999999999</v>
      </c>
      <c r="K21" s="42"/>
      <c r="L21" s="42">
        <f>4*0.75*2.5/12</f>
        <v>0.625</v>
      </c>
      <c r="M21" s="45">
        <f>4*0.75*2.79/12</f>
        <v>0.6975000000000001</v>
      </c>
    </row>
    <row r="22" spans="3:15" ht="11.25">
      <c r="C22" s="39" t="s">
        <v>20</v>
      </c>
      <c r="E22" s="40">
        <v>0.64</v>
      </c>
      <c r="F22" s="41" t="s">
        <v>52</v>
      </c>
      <c r="G22" s="42" t="s">
        <v>30</v>
      </c>
      <c r="H22" s="43">
        <v>0.49</v>
      </c>
      <c r="I22" s="44"/>
      <c r="J22" s="40">
        <v>1.2</v>
      </c>
      <c r="K22" s="41" t="s">
        <v>52</v>
      </c>
      <c r="L22" s="42" t="s">
        <v>30</v>
      </c>
      <c r="M22" s="43">
        <v>0.97</v>
      </c>
      <c r="O22" s="70"/>
    </row>
    <row r="23" spans="3:15" ht="11.25">
      <c r="C23" s="39" t="s">
        <v>21</v>
      </c>
      <c r="E23" s="40">
        <v>0.448</v>
      </c>
      <c r="F23" s="41"/>
      <c r="G23" s="42" t="s">
        <v>30</v>
      </c>
      <c r="H23" s="43">
        <v>0.5088</v>
      </c>
      <c r="I23" s="44"/>
      <c r="J23" s="40">
        <v>0.868</v>
      </c>
      <c r="K23" s="42"/>
      <c r="L23" s="42" t="s">
        <v>30</v>
      </c>
      <c r="M23" s="43">
        <v>0.9858</v>
      </c>
      <c r="O23" s="70"/>
    </row>
    <row r="24" spans="3:13" ht="11.25">
      <c r="C24" s="39" t="s">
        <v>22</v>
      </c>
      <c r="E24" s="40">
        <v>0.3803</v>
      </c>
      <c r="F24" s="41"/>
      <c r="G24" s="42">
        <v>0.075</v>
      </c>
      <c r="H24" s="43">
        <v>0.345</v>
      </c>
      <c r="I24" s="44"/>
      <c r="J24" s="40">
        <v>0.763</v>
      </c>
      <c r="K24" s="42"/>
      <c r="L24" s="42">
        <v>0.15</v>
      </c>
      <c r="M24" s="43">
        <v>0.69</v>
      </c>
    </row>
    <row r="25" spans="3:13" ht="11.25">
      <c r="C25" s="39" t="s">
        <v>44</v>
      </c>
      <c r="E25" s="40">
        <v>0.435</v>
      </c>
      <c r="F25" s="41"/>
      <c r="G25" s="42">
        <v>0.1245</v>
      </c>
      <c r="H25" s="43">
        <v>0.405</v>
      </c>
      <c r="I25" s="44"/>
      <c r="J25" s="40">
        <v>0.87</v>
      </c>
      <c r="K25" s="42"/>
      <c r="L25" s="42">
        <v>0.249</v>
      </c>
      <c r="M25" s="43">
        <v>0.81</v>
      </c>
    </row>
    <row r="26" spans="3:13" ht="11.25">
      <c r="C26" s="39" t="s">
        <v>23</v>
      </c>
      <c r="E26" s="40">
        <v>0.435</v>
      </c>
      <c r="F26" s="41"/>
      <c r="G26" s="42">
        <v>0.1245</v>
      </c>
      <c r="H26" s="43">
        <v>0.45</v>
      </c>
      <c r="I26" s="44"/>
      <c r="J26" s="40">
        <v>0.87</v>
      </c>
      <c r="K26" s="42"/>
      <c r="L26" s="42">
        <v>0.249</v>
      </c>
      <c r="M26" s="43">
        <v>0.9</v>
      </c>
    </row>
    <row r="27" spans="3:13" ht="11.25">
      <c r="C27" s="39" t="s">
        <v>24</v>
      </c>
      <c r="E27" s="40">
        <f>1500*0.3/1000</f>
        <v>0.45</v>
      </c>
      <c r="F27" s="41"/>
      <c r="G27" s="42">
        <f>ROUND((2000*0.8)*1.0115/1000/12,4)</f>
        <v>0.1349</v>
      </c>
      <c r="H27" s="43">
        <f>ROUND((2000*0.8)*3.75/1000/12,4)</f>
        <v>0.5</v>
      </c>
      <c r="I27" s="44"/>
      <c r="J27" s="40">
        <f>3000*0.3/1000</f>
        <v>0.9</v>
      </c>
      <c r="K27" s="42"/>
      <c r="L27" s="42">
        <f>ROUND((4000*0.8)*1.0115/1000/12,4)</f>
        <v>0.2697</v>
      </c>
      <c r="M27" s="43">
        <f>ROUND((4000*0.8)*2.75/1000/12,4)</f>
        <v>0.7333</v>
      </c>
    </row>
    <row r="28" spans="3:13" ht="11.25">
      <c r="C28" s="39" t="s">
        <v>25</v>
      </c>
      <c r="E28" s="40">
        <v>0.423</v>
      </c>
      <c r="F28" s="41" t="s">
        <v>52</v>
      </c>
      <c r="G28" s="42">
        <v>0.1676</v>
      </c>
      <c r="H28" s="43">
        <v>0.314</v>
      </c>
      <c r="I28" s="44"/>
      <c r="J28" s="40">
        <v>0.846</v>
      </c>
      <c r="K28" s="41" t="s">
        <v>52</v>
      </c>
      <c r="L28" s="42">
        <v>0.3351</v>
      </c>
      <c r="M28" s="43">
        <v>0.6279</v>
      </c>
    </row>
    <row r="29" spans="3:15" ht="11.25">
      <c r="C29" s="39" t="s">
        <v>26</v>
      </c>
      <c r="E29" s="40">
        <v>0.431</v>
      </c>
      <c r="F29" s="41" t="s">
        <v>52</v>
      </c>
      <c r="G29" s="42">
        <f>0.09*2000*75%/1000</f>
        <v>0.135</v>
      </c>
      <c r="H29" s="43">
        <f>0.32*2000*75%/1000</f>
        <v>0.48</v>
      </c>
      <c r="I29" s="44"/>
      <c r="J29" s="40">
        <v>0.861</v>
      </c>
      <c r="K29" s="41" t="s">
        <v>52</v>
      </c>
      <c r="L29" s="42">
        <f>0.09*4000*75%/1000</f>
        <v>0.27</v>
      </c>
      <c r="M29" s="43">
        <f>0.32*4000*75%/1000</f>
        <v>0.96</v>
      </c>
      <c r="O29" s="53"/>
    </row>
    <row r="30" spans="3:13" ht="11.25">
      <c r="C30" s="39" t="s">
        <v>27</v>
      </c>
      <c r="E30" s="46">
        <v>0.42</v>
      </c>
      <c r="F30" s="47"/>
      <c r="G30" s="44">
        <v>0.1694</v>
      </c>
      <c r="H30" s="43">
        <v>0.3623</v>
      </c>
      <c r="I30" s="44"/>
      <c r="J30" s="46">
        <v>0.84</v>
      </c>
      <c r="K30" s="44"/>
      <c r="L30" s="44">
        <v>0.3388</v>
      </c>
      <c r="M30" s="43">
        <v>0.7246</v>
      </c>
    </row>
    <row r="31" spans="3:13" ht="11.25">
      <c r="C31" s="39" t="s">
        <v>28</v>
      </c>
      <c r="E31" s="40">
        <f>1500*0.3/1000</f>
        <v>0.45</v>
      </c>
      <c r="F31" s="41"/>
      <c r="G31" s="42">
        <f>(0.084/1000)*(0.75*2000)</f>
        <v>0.126</v>
      </c>
      <c r="H31" s="45">
        <f>(0.0002917*0.75*2000)</f>
        <v>0.43755</v>
      </c>
      <c r="I31" s="44"/>
      <c r="J31" s="40">
        <f>3000*0.3/1000</f>
        <v>0.9</v>
      </c>
      <c r="K31" s="42"/>
      <c r="L31" s="42">
        <f>(0.084/1000)*(0.75*4000)</f>
        <v>0.252</v>
      </c>
      <c r="M31" s="45">
        <f>(0.0002917*0.75*4000)</f>
        <v>0.8751</v>
      </c>
    </row>
    <row r="32" spans="3:13" ht="11.25">
      <c r="C32" s="48" t="s">
        <v>29</v>
      </c>
      <c r="E32" s="49">
        <v>0.375</v>
      </c>
      <c r="F32" s="50"/>
      <c r="G32" s="51" t="s">
        <v>30</v>
      </c>
      <c r="H32" s="52">
        <v>0.368</v>
      </c>
      <c r="I32" s="44"/>
      <c r="J32" s="49">
        <v>0.75</v>
      </c>
      <c r="K32" s="51"/>
      <c r="L32" s="51" t="s">
        <v>30</v>
      </c>
      <c r="M32" s="52">
        <v>0.736</v>
      </c>
    </row>
    <row r="33" spans="3:13" ht="11.25">
      <c r="C33" s="15"/>
      <c r="E33" s="42"/>
      <c r="F33" s="41"/>
      <c r="G33" s="42"/>
      <c r="H33" s="44"/>
      <c r="I33" s="44"/>
      <c r="J33" s="42"/>
      <c r="K33" s="42"/>
      <c r="L33" s="42"/>
      <c r="M33" s="44"/>
    </row>
    <row r="34" spans="3:13" s="15" customFormat="1" ht="11.25">
      <c r="C34" s="15" t="s">
        <v>50</v>
      </c>
      <c r="E34" s="42"/>
      <c r="F34" s="41"/>
      <c r="G34" s="42"/>
      <c r="H34" s="44"/>
      <c r="I34" s="44"/>
      <c r="J34" s="42"/>
      <c r="K34" s="42"/>
      <c r="L34" s="42"/>
      <c r="M34" s="44"/>
    </row>
    <row r="35" spans="3:13" ht="11.25">
      <c r="C35" s="26" t="s">
        <v>45</v>
      </c>
      <c r="E35" s="54">
        <v>0.48</v>
      </c>
      <c r="F35" s="55"/>
      <c r="G35" s="56">
        <v>0.4909</v>
      </c>
      <c r="H35" s="57">
        <v>0.5097</v>
      </c>
      <c r="I35" s="44"/>
      <c r="J35" s="54">
        <v>0.96</v>
      </c>
      <c r="K35" s="56"/>
      <c r="L35" s="56">
        <v>0.9818</v>
      </c>
      <c r="M35" s="57">
        <v>1.0194</v>
      </c>
    </row>
    <row r="36" spans="3:13" ht="11.25">
      <c r="C36" s="39" t="s">
        <v>46</v>
      </c>
      <c r="E36" s="40">
        <v>0.495</v>
      </c>
      <c r="F36" s="41"/>
      <c r="G36" s="42">
        <v>0.1344</v>
      </c>
      <c r="H36" s="43">
        <v>0.488</v>
      </c>
      <c r="I36" s="44"/>
      <c r="J36" s="40">
        <v>0.99</v>
      </c>
      <c r="K36" s="42"/>
      <c r="L36" s="42">
        <v>0.2688</v>
      </c>
      <c r="M36" s="43">
        <v>0.976</v>
      </c>
    </row>
    <row r="37" spans="3:13" ht="11.25">
      <c r="C37" s="48" t="s">
        <v>47</v>
      </c>
      <c r="E37" s="49">
        <v>0.528</v>
      </c>
      <c r="F37" s="50"/>
      <c r="G37" s="51">
        <v>0.133</v>
      </c>
      <c r="H37" s="52">
        <v>0.6272000000000001</v>
      </c>
      <c r="I37" s="44"/>
      <c r="J37" s="49">
        <v>1.056</v>
      </c>
      <c r="K37" s="51"/>
      <c r="L37" s="51">
        <v>0.2667</v>
      </c>
      <c r="M37" s="52">
        <v>1.2544000000000002</v>
      </c>
    </row>
    <row r="38" spans="5:13" s="15" customFormat="1" ht="11.25">
      <c r="E38" s="58"/>
      <c r="F38" s="59"/>
      <c r="G38" s="58"/>
      <c r="H38" s="60"/>
      <c r="I38" s="60"/>
      <c r="J38" s="58"/>
      <c r="K38" s="58"/>
      <c r="L38" s="58"/>
      <c r="M38" s="60"/>
    </row>
    <row r="39" spans="3:13" ht="11.25">
      <c r="C39" s="61" t="s">
        <v>31</v>
      </c>
      <c r="E39" s="62">
        <v>0.282</v>
      </c>
      <c r="F39" s="63"/>
      <c r="G39" s="64" t="s">
        <v>43</v>
      </c>
      <c r="H39" s="65">
        <v>0.31275</v>
      </c>
      <c r="I39" s="60"/>
      <c r="J39" s="62">
        <v>0.564</v>
      </c>
      <c r="K39" s="64"/>
      <c r="L39" s="64" t="s">
        <v>43</v>
      </c>
      <c r="M39" s="65">
        <v>0.6255</v>
      </c>
    </row>
    <row r="40" spans="8:9" ht="11.25">
      <c r="H40" s="34"/>
      <c r="I40" s="34"/>
    </row>
    <row r="41" spans="2:9" ht="11.25">
      <c r="B41" s="4" t="s">
        <v>32</v>
      </c>
      <c r="C41" s="15" t="s">
        <v>33</v>
      </c>
      <c r="E41" s="15"/>
      <c r="F41" s="66"/>
      <c r="G41" s="15"/>
      <c r="H41" s="15"/>
      <c r="I41" s="15"/>
    </row>
    <row r="42" spans="2:9" ht="11.25">
      <c r="B42" s="4" t="s">
        <v>13</v>
      </c>
      <c r="C42" s="1" t="s">
        <v>48</v>
      </c>
      <c r="E42" s="15"/>
      <c r="F42" s="66"/>
      <c r="G42" s="15"/>
      <c r="H42" s="15"/>
      <c r="I42" s="15"/>
    </row>
    <row r="43" spans="2:9" ht="11.25">
      <c r="B43" s="4"/>
      <c r="C43" s="1" t="s">
        <v>34</v>
      </c>
      <c r="E43" s="15"/>
      <c r="F43" s="66"/>
      <c r="G43" s="15"/>
      <c r="H43" s="15"/>
      <c r="I43" s="15"/>
    </row>
    <row r="44" spans="2:9" ht="11.25">
      <c r="B44" s="4" t="s">
        <v>35</v>
      </c>
      <c r="C44" s="15" t="s">
        <v>36</v>
      </c>
      <c r="E44" s="15"/>
      <c r="F44" s="66"/>
      <c r="G44" s="15"/>
      <c r="H44" s="15"/>
      <c r="I44" s="15"/>
    </row>
    <row r="45" spans="2:9" ht="11.25">
      <c r="B45" s="4" t="s">
        <v>52</v>
      </c>
      <c r="C45" s="15" t="s">
        <v>53</v>
      </c>
      <c r="E45" s="15"/>
      <c r="F45" s="66"/>
      <c r="G45" s="15"/>
      <c r="H45" s="15"/>
      <c r="I45" s="15"/>
    </row>
    <row r="46" spans="2:9" ht="11.25">
      <c r="B46" s="4"/>
      <c r="C46" s="15"/>
      <c r="E46" s="15"/>
      <c r="F46" s="66"/>
      <c r="G46" s="15"/>
      <c r="H46" s="15"/>
      <c r="I46" s="15"/>
    </row>
    <row r="47" ht="11.25">
      <c r="B47" s="67" t="s">
        <v>37</v>
      </c>
    </row>
    <row r="48" ht="11.25">
      <c r="C48" s="15" t="s">
        <v>38</v>
      </c>
    </row>
    <row r="49" ht="11.25">
      <c r="C49" s="1" t="s">
        <v>39</v>
      </c>
    </row>
    <row r="50" ht="11.25">
      <c r="C50" s="1" t="s">
        <v>40</v>
      </c>
    </row>
    <row r="53" ht="11.25">
      <c r="B53" s="4"/>
    </row>
    <row r="54" ht="11.25">
      <c r="B54" s="4"/>
    </row>
    <row r="55" ht="11.25">
      <c r="B55" s="4"/>
    </row>
    <row r="56" ht="11.25">
      <c r="B56" s="4"/>
    </row>
  </sheetData>
  <mergeCells count="7">
    <mergeCell ref="H16:I16"/>
    <mergeCell ref="E12:F12"/>
    <mergeCell ref="J12:K12"/>
    <mergeCell ref="C4:N4"/>
    <mergeCell ref="C5:N5"/>
    <mergeCell ref="E14:H14"/>
    <mergeCell ref="J14:M14"/>
  </mergeCells>
  <printOptions/>
  <pageMargins left="0.75" right="0.75" top="1" bottom="1" header="0" footer="0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Valor de los seguros asociados a un Crédito Hipotecario - Nov. 2005</dc:title>
  <dc:subject/>
  <dc:creator>Superintendencia de Bancos e Instituciones Financieras - SBIF</dc:creator>
  <cp:keywords/>
  <dc:description/>
  <cp:lastModifiedBy>Juan Carlos Camus</cp:lastModifiedBy>
  <cp:lastPrinted>2005-12-01T13:53:02Z</cp:lastPrinted>
  <dcterms:created xsi:type="dcterms:W3CDTF">2004-11-10T14:30:54Z</dcterms:created>
  <dcterms:modified xsi:type="dcterms:W3CDTF">2005-12-09T19:12:37Z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-1312423384</vt:i4>
  </property>
  <property fmtid="{D5CDD505-2E9C-101B-9397-08002B2CF9AE}" pid="3" name="_EmailSubject">
    <vt:lpwstr>Seguros asociados créditos hipotecarios</vt:lpwstr>
  </property>
  <property fmtid="{D5CDD505-2E9C-101B-9397-08002B2CF9AE}" pid="4" name="_AuthorEmail">
    <vt:lpwstr>aemhart@sbif.cl</vt:lpwstr>
  </property>
  <property fmtid="{D5CDD505-2E9C-101B-9397-08002B2CF9AE}" pid="5" name="_AuthorEmailDisplayName">
    <vt:lpwstr>Adriana Emhart</vt:lpwstr>
  </property>
  <property fmtid="{D5CDD505-2E9C-101B-9397-08002B2CF9AE}" pid="6" name="_ReviewingToolsShownOnce">
    <vt:lpwstr/>
  </property>
</Properties>
</file>